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" activeTab="1"/>
  </bookViews>
  <sheets>
    <sheet name="2019年收支统计表" sheetId="7" state="hidden" r:id="rId1"/>
    <sheet name="2021光伏公示" sheetId="12" r:id="rId2"/>
  </sheets>
  <definedNames>
    <definedName name="_xlnm._FilterDatabase" localSheetId="0" hidden="1">'2019年收支统计表'!$J$3:$S$17</definedName>
  </definedNames>
  <calcPr calcId="144525"/>
</workbook>
</file>

<file path=xl/sharedStrings.xml><?xml version="1.0" encoding="utf-8"?>
<sst xmlns="http://schemas.openxmlformats.org/spreadsheetml/2006/main" count="124" uniqueCount="78">
  <si>
    <t>2 0 1 9 年 光 伏 扶 贫 项 目 收 益 及 分 配 情 况 统 计 表</t>
  </si>
  <si>
    <t>序号</t>
  </si>
  <si>
    <t>年度</t>
  </si>
  <si>
    <t>月份</t>
  </si>
  <si>
    <t>光伏收益（元）</t>
  </si>
  <si>
    <t>备注</t>
  </si>
  <si>
    <t>贫困户收益分配（元）</t>
  </si>
  <si>
    <t>其他收益分配（元）</t>
  </si>
  <si>
    <t>合计</t>
  </si>
  <si>
    <t>46电站</t>
  </si>
  <si>
    <t>106电站</t>
  </si>
  <si>
    <t>集中电站</t>
  </si>
  <si>
    <t>分配时间</t>
  </si>
  <si>
    <t>分配标准</t>
  </si>
  <si>
    <t>分配金额</t>
  </si>
  <si>
    <t>村集体收益</t>
  </si>
  <si>
    <t>占地费</t>
  </si>
  <si>
    <t>运维费</t>
  </si>
  <si>
    <t>保险费</t>
  </si>
  <si>
    <t>电站用电费</t>
  </si>
  <si>
    <t>其他费用</t>
  </si>
  <si>
    <t>2019.03.05</t>
  </si>
  <si>
    <t xml:space="preserve">282个村，每月按有劳动能力户300元，弱劳动能力户250元，无劳动能力户200元，1人以上户，户内每增加1人增加40元。
</t>
  </si>
  <si>
    <t>2019.04.02</t>
  </si>
  <si>
    <t>46电站GPRS模块流量费用（2年）</t>
  </si>
  <si>
    <t>2019.05.01</t>
  </si>
  <si>
    <t>2019.06.04</t>
  </si>
  <si>
    <t>2019.07.06</t>
  </si>
  <si>
    <t>2019.08.26</t>
  </si>
  <si>
    <t>152村2019年集体收益和占地费</t>
  </si>
  <si>
    <t>2019.09.17</t>
  </si>
  <si>
    <t>2019.09.24</t>
  </si>
  <si>
    <t>106电站一年期保险费用</t>
  </si>
  <si>
    <t>国电投2019年收益300万元</t>
  </si>
  <si>
    <t>2019.09.28</t>
  </si>
  <si>
    <t>46电站数据采集器安装费用</t>
  </si>
  <si>
    <t>2019.11.12</t>
  </si>
  <si>
    <t>46电站2019年运维和保险费用</t>
  </si>
  <si>
    <t>2019.12.18</t>
  </si>
  <si>
    <t>英利2020年收益400万元</t>
  </si>
  <si>
    <t>2020.1.1</t>
  </si>
  <si>
    <t>106村半年运维费用（世阳71.5万元，宝利鑫42.5万元），其他费用为106村电站流量费。</t>
  </si>
  <si>
    <t>总计</t>
  </si>
  <si>
    <t>本年度总收益（元）</t>
  </si>
  <si>
    <t>上年度余额</t>
  </si>
  <si>
    <t>总支出（元）</t>
  </si>
  <si>
    <t>本年度收益余额（元）</t>
  </si>
  <si>
    <t>2021年度光 伏 扶 贫 项 目 收 益 及 分 配 情 况 统 计 表</t>
  </si>
  <si>
    <t>分配到户支出（元）</t>
  </si>
  <si>
    <t>分配到村支出（元）</t>
  </si>
  <si>
    <t>运、保、税及其他支出（元）</t>
  </si>
  <si>
    <t>余额</t>
  </si>
  <si>
    <t>合计+集中</t>
  </si>
  <si>
    <t>税费</t>
  </si>
  <si>
    <t>2021.02.09</t>
  </si>
  <si>
    <t>2021.03.25</t>
  </si>
  <si>
    <t>2021.04.15</t>
  </si>
  <si>
    <t>2021.05.18</t>
  </si>
  <si>
    <t>5英利公司2021年资金(5.21)</t>
  </si>
  <si>
    <t>2021.06.25</t>
  </si>
  <si>
    <t>2021.07.13</t>
  </si>
  <si>
    <t>106村半年运维费114万元（世阳71.5万元，宝利鑫42.5万元）</t>
  </si>
  <si>
    <t>科瑞2021年扶贫资金</t>
  </si>
  <si>
    <t>2021.08.15</t>
  </si>
  <si>
    <t>2021.09.30</t>
  </si>
  <si>
    <t>国电投21年扶贫资金300万元）</t>
  </si>
  <si>
    <t>2021.10.21</t>
  </si>
  <si>
    <t>152村</t>
  </si>
  <si>
    <t>2021集体收益、占地费9月份支出</t>
  </si>
  <si>
    <t>9月份2户无劳动死亡未拨付共400元</t>
  </si>
  <si>
    <t>2021.11.25</t>
  </si>
  <si>
    <t>10月份死亡未拨付280元（金家井）</t>
  </si>
  <si>
    <t>2021.12.25</t>
  </si>
  <si>
    <t>历年国补余额</t>
  </si>
  <si>
    <t>46村2021年运维费</t>
  </si>
  <si>
    <t>11月土巷口侯秀芳1人户死亡未拨付</t>
  </si>
  <si>
    <t>乾禹公司19-21年三年帮扶资金</t>
  </si>
  <si>
    <t>2022.01.12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</si>
</sst>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 "/>
    <numFmt numFmtId="178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FFAB0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11" applyNumberFormat="0" applyAlignment="0" applyProtection="0">
      <alignment vertical="center"/>
    </xf>
    <xf numFmtId="0" fontId="21" fillId="9" borderId="12" applyNumberFormat="0" applyAlignment="0" applyProtection="0">
      <alignment vertical="center"/>
    </xf>
    <xf numFmtId="0" fontId="22" fillId="9" borderId="11" applyNumberFormat="0" applyAlignment="0" applyProtection="0">
      <alignment vertical="center"/>
    </xf>
    <xf numFmtId="0" fontId="23" fillId="10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1" fillId="0" borderId="0">
      <alignment vertical="center"/>
    </xf>
    <xf numFmtId="0" fontId="0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0" fillId="0" borderId="0">
      <alignment vertical="center"/>
    </xf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176" fontId="0" fillId="0" borderId="5" xfId="0" applyNumberFormat="1" applyFill="1" applyBorder="1" applyAlignment="1">
      <alignment horizontal="center" vertical="center" wrapText="1"/>
    </xf>
    <xf numFmtId="176" fontId="0" fillId="0" borderId="5" xfId="0" applyNumberFormat="1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2" borderId="5" xfId="0" applyNumberForma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176" fontId="0" fillId="0" borderId="3" xfId="0" applyNumberForma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177" fontId="0" fillId="0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177" fontId="0" fillId="0" borderId="5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centerContinuous" vertical="center"/>
    </xf>
    <xf numFmtId="0" fontId="7" fillId="0" borderId="3" xfId="0" applyNumberFormat="1" applyFont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176" fontId="1" fillId="3" borderId="7" xfId="0" applyNumberFormat="1" applyFont="1" applyFill="1" applyBorder="1" applyAlignment="1">
      <alignment horizontal="center" vertical="center" wrapText="1"/>
    </xf>
    <xf numFmtId="176" fontId="0" fillId="3" borderId="5" xfId="0" applyNumberFormat="1" applyFill="1" applyBorder="1" applyAlignment="1">
      <alignment horizontal="center" vertical="center" wrapText="1"/>
    </xf>
    <xf numFmtId="176" fontId="0" fillId="3" borderId="3" xfId="0" applyNumberForma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Continuous" vertical="center" wrapText="1"/>
    </xf>
    <xf numFmtId="0" fontId="7" fillId="5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NumberFormat="1" applyFont="1" applyFill="1" applyBorder="1" applyAlignment="1">
      <alignment horizontal="center" vertical="center" wrapText="1"/>
    </xf>
    <xf numFmtId="0" fontId="7" fillId="5" borderId="5" xfId="0" applyNumberFormat="1" applyFont="1" applyFill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3" xfId="0" applyNumberFormat="1" applyFont="1" applyFill="1" applyBorder="1" applyAlignment="1">
      <alignment horizontal="left" vertical="center" wrapText="1"/>
    </xf>
    <xf numFmtId="177" fontId="0" fillId="5" borderId="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left" vertical="center" wrapText="1"/>
    </xf>
    <xf numFmtId="177" fontId="0" fillId="5" borderId="5" xfId="0" applyNumberForma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1" fillId="6" borderId="5" xfId="0" applyNumberFormat="1" applyFont="1" applyFill="1" applyBorder="1" applyAlignment="1">
      <alignment horizontal="center" vertical="center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8" xfId="49"/>
    <cellStyle name="常规 25" xfId="50"/>
    <cellStyle name="常规 26" xfId="51"/>
    <cellStyle name="常规 10" xfId="52"/>
    <cellStyle name="常规 10 2" xfId="53"/>
    <cellStyle name="常规 2 3 2" xfId="54"/>
    <cellStyle name="常规 20" xfId="55"/>
    <cellStyle name="常规 2" xfId="56"/>
    <cellStyle name="Normal" xfId="57"/>
    <cellStyle name="常规 3" xfId="58"/>
    <cellStyle name="常规 7" xfId="59"/>
  </cellStyles>
  <tableStyles count="0" defaultTableStyle="TableStyleMedium2" defaultPivotStyle="PivotStyleLight16"/>
  <colors>
    <mruColors>
      <color rgb="00EFFAB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S22"/>
  <sheetViews>
    <sheetView workbookViewId="0">
      <pane xSplit="3" ySplit="3" topLeftCell="E7" activePane="bottomRight" state="frozen"/>
      <selection/>
      <selection pane="topRight"/>
      <selection pane="bottomLeft"/>
      <selection pane="bottomRight" activeCell="I25" sqref="I25"/>
    </sheetView>
  </sheetViews>
  <sheetFormatPr defaultColWidth="9" defaultRowHeight="13.5"/>
  <cols>
    <col min="1" max="1" width="6.375" customWidth="1"/>
    <col min="2" max="3" width="7.25" customWidth="1"/>
    <col min="4" max="4" width="13.625" customWidth="1"/>
    <col min="5" max="5" width="13.5" customWidth="1"/>
    <col min="6" max="6" width="13.875" customWidth="1"/>
    <col min="7" max="8" width="13.25" customWidth="1"/>
    <col min="9" max="9" width="13.125" customWidth="1"/>
    <col min="10" max="10" width="26.5" style="42" customWidth="1"/>
    <col min="11" max="11" width="11.5" customWidth="1"/>
    <col min="12" max="12" width="12.625" customWidth="1"/>
    <col min="13" max="13" width="10.125" customWidth="1"/>
    <col min="14" max="14" width="10.375" customWidth="1"/>
    <col min="15" max="15" width="11.375" customWidth="1"/>
    <col min="16" max="16" width="12" customWidth="1"/>
    <col min="17" max="17" width="12.125" customWidth="1"/>
    <col min="18" max="18" width="13.5" customWidth="1"/>
    <col min="19" max="19" width="14.375" customWidth="1"/>
  </cols>
  <sheetData>
    <row r="1" ht="35" customHeight="1" spans="1:19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56"/>
      <c r="K1" s="43"/>
      <c r="L1" s="43"/>
      <c r="M1" s="43"/>
      <c r="N1" s="43"/>
      <c r="O1" s="43"/>
      <c r="P1" s="43"/>
      <c r="Q1" s="43"/>
      <c r="R1" s="43"/>
      <c r="S1" s="43"/>
    </row>
    <row r="2" ht="19" customHeight="1" spans="1:19">
      <c r="A2" s="44" t="s">
        <v>1</v>
      </c>
      <c r="B2" s="44" t="s">
        <v>2</v>
      </c>
      <c r="C2" s="44" t="s">
        <v>3</v>
      </c>
      <c r="D2" s="45" t="s">
        <v>4</v>
      </c>
      <c r="E2" s="45"/>
      <c r="F2" s="45"/>
      <c r="G2" s="45"/>
      <c r="H2" s="46" t="s">
        <v>5</v>
      </c>
      <c r="I2" s="57" t="s">
        <v>6</v>
      </c>
      <c r="J2" s="57"/>
      <c r="K2" s="57"/>
      <c r="L2" s="58" t="s">
        <v>7</v>
      </c>
      <c r="M2" s="58"/>
      <c r="N2" s="58"/>
      <c r="O2" s="58"/>
      <c r="P2" s="58"/>
      <c r="Q2" s="58"/>
      <c r="R2" s="70" t="s">
        <v>8</v>
      </c>
      <c r="S2" s="44" t="s">
        <v>5</v>
      </c>
    </row>
    <row r="3" ht="19" customHeight="1" spans="1:19">
      <c r="A3" s="47"/>
      <c r="B3" s="47"/>
      <c r="C3" s="47"/>
      <c r="D3" s="45" t="s">
        <v>9</v>
      </c>
      <c r="E3" s="45" t="s">
        <v>10</v>
      </c>
      <c r="F3" s="45" t="s">
        <v>11</v>
      </c>
      <c r="G3" s="45" t="s">
        <v>8</v>
      </c>
      <c r="H3" s="48"/>
      <c r="I3" s="59" t="s">
        <v>12</v>
      </c>
      <c r="J3" s="60" t="s">
        <v>13</v>
      </c>
      <c r="K3" s="61" t="s">
        <v>14</v>
      </c>
      <c r="L3" s="62" t="s">
        <v>15</v>
      </c>
      <c r="M3" s="58" t="s">
        <v>16</v>
      </c>
      <c r="N3" s="58" t="s">
        <v>17</v>
      </c>
      <c r="O3" s="58" t="s">
        <v>18</v>
      </c>
      <c r="P3" s="58" t="s">
        <v>19</v>
      </c>
      <c r="Q3" s="58" t="s">
        <v>20</v>
      </c>
      <c r="R3" s="71"/>
      <c r="S3" s="47"/>
    </row>
    <row r="4" ht="37" customHeight="1" spans="1:19">
      <c r="A4" s="14">
        <v>1</v>
      </c>
      <c r="B4" s="14">
        <v>2019</v>
      </c>
      <c r="C4" s="14">
        <v>1</v>
      </c>
      <c r="D4" s="49">
        <v>1585886.96</v>
      </c>
      <c r="E4" s="49">
        <v>594280.48</v>
      </c>
      <c r="F4" s="49">
        <v>11000000</v>
      </c>
      <c r="G4" s="49">
        <f t="shared" ref="G4:G15" si="0">SUM(D4:F4)</f>
        <v>13180167.44</v>
      </c>
      <c r="H4" s="50"/>
      <c r="I4" s="63" t="s">
        <v>21</v>
      </c>
      <c r="J4" s="64" t="s">
        <v>22</v>
      </c>
      <c r="K4" s="65">
        <v>4248880</v>
      </c>
      <c r="L4" s="33"/>
      <c r="M4" s="33"/>
      <c r="N4" s="33"/>
      <c r="O4" s="33"/>
      <c r="P4" s="33"/>
      <c r="Q4" s="33"/>
      <c r="R4" s="72"/>
      <c r="S4" s="73"/>
    </row>
    <row r="5" ht="37" customHeight="1" spans="1:19">
      <c r="A5" s="14">
        <v>2</v>
      </c>
      <c r="B5" s="14">
        <v>2019</v>
      </c>
      <c r="C5" s="14">
        <v>2</v>
      </c>
      <c r="D5" s="49">
        <v>1686821.8</v>
      </c>
      <c r="E5" s="49">
        <v>2476720.41</v>
      </c>
      <c r="F5" s="49"/>
      <c r="G5" s="49">
        <f t="shared" si="0"/>
        <v>4163542.21</v>
      </c>
      <c r="H5" s="50"/>
      <c r="I5" s="63" t="s">
        <v>23</v>
      </c>
      <c r="J5" s="64" t="s">
        <v>22</v>
      </c>
      <c r="K5" s="65">
        <v>4218270</v>
      </c>
      <c r="L5" s="33"/>
      <c r="M5" s="33"/>
      <c r="N5" s="33"/>
      <c r="O5" s="33"/>
      <c r="P5" s="33"/>
      <c r="Q5" s="33">
        <v>32200</v>
      </c>
      <c r="R5" s="72">
        <f>SUM(L5:Q5)</f>
        <v>32200</v>
      </c>
      <c r="S5" s="41" t="s">
        <v>24</v>
      </c>
    </row>
    <row r="6" ht="37" customHeight="1" spans="1:19">
      <c r="A6" s="14">
        <v>3</v>
      </c>
      <c r="B6" s="14">
        <v>2019</v>
      </c>
      <c r="C6" s="14">
        <v>3</v>
      </c>
      <c r="D6" s="49">
        <v>2016691.98</v>
      </c>
      <c r="E6" s="49">
        <v>3481194.34</v>
      </c>
      <c r="F6" s="49"/>
      <c r="G6" s="49">
        <f t="shared" si="0"/>
        <v>5497886.32</v>
      </c>
      <c r="H6" s="50"/>
      <c r="I6" s="63" t="s">
        <v>25</v>
      </c>
      <c r="J6" s="64" t="s">
        <v>22</v>
      </c>
      <c r="K6" s="65">
        <v>4168170</v>
      </c>
      <c r="L6" s="33"/>
      <c r="M6" s="33"/>
      <c r="N6" s="33"/>
      <c r="O6" s="33"/>
      <c r="P6" s="33"/>
      <c r="Q6" s="33"/>
      <c r="R6" s="72"/>
      <c r="S6" s="73"/>
    </row>
    <row r="7" ht="37" customHeight="1" spans="1:19">
      <c r="A7" s="14">
        <v>4</v>
      </c>
      <c r="B7" s="14">
        <v>2019</v>
      </c>
      <c r="C7" s="14">
        <v>4</v>
      </c>
      <c r="D7" s="49">
        <v>2403074.72</v>
      </c>
      <c r="E7" s="49">
        <v>3280482.99</v>
      </c>
      <c r="F7" s="49"/>
      <c r="G7" s="49">
        <f t="shared" si="0"/>
        <v>5683557.71</v>
      </c>
      <c r="H7" s="50"/>
      <c r="I7" s="63" t="s">
        <v>26</v>
      </c>
      <c r="J7" s="64" t="s">
        <v>22</v>
      </c>
      <c r="K7" s="65">
        <v>4161940</v>
      </c>
      <c r="L7" s="33"/>
      <c r="M7" s="33"/>
      <c r="N7" s="33"/>
      <c r="O7" s="33"/>
      <c r="P7" s="33"/>
      <c r="Q7" s="33"/>
      <c r="R7" s="72"/>
      <c r="S7" s="73"/>
    </row>
    <row r="8" ht="37" customHeight="1" spans="1:19">
      <c r="A8" s="14">
        <v>5</v>
      </c>
      <c r="B8" s="14">
        <v>2019</v>
      </c>
      <c r="C8" s="14">
        <v>5</v>
      </c>
      <c r="D8" s="49">
        <v>2102908.68</v>
      </c>
      <c r="E8" s="49">
        <v>2720099.26</v>
      </c>
      <c r="F8" s="49"/>
      <c r="G8" s="49">
        <f t="shared" si="0"/>
        <v>4823007.94</v>
      </c>
      <c r="H8" s="50"/>
      <c r="I8" s="63" t="s">
        <v>27</v>
      </c>
      <c r="J8" s="64" t="s">
        <v>22</v>
      </c>
      <c r="K8" s="65">
        <v>4187648</v>
      </c>
      <c r="L8" s="33"/>
      <c r="M8" s="33"/>
      <c r="N8" s="33"/>
      <c r="O8" s="33"/>
      <c r="P8" s="33"/>
      <c r="Q8" s="33"/>
      <c r="R8" s="72"/>
      <c r="S8" s="73"/>
    </row>
    <row r="9" ht="37" customHeight="1" spans="1:19">
      <c r="A9" s="14">
        <v>6</v>
      </c>
      <c r="B9" s="14">
        <v>2019</v>
      </c>
      <c r="C9" s="14">
        <v>6</v>
      </c>
      <c r="D9" s="49">
        <v>2313967.02</v>
      </c>
      <c r="E9" s="49">
        <v>2774161.98</v>
      </c>
      <c r="F9" s="49"/>
      <c r="G9" s="49">
        <f t="shared" si="0"/>
        <v>5088129</v>
      </c>
      <c r="H9" s="50"/>
      <c r="I9" s="63" t="s">
        <v>28</v>
      </c>
      <c r="J9" s="64" t="s">
        <v>22</v>
      </c>
      <c r="K9" s="65">
        <v>4190997</v>
      </c>
      <c r="L9" s="33">
        <v>5320000</v>
      </c>
      <c r="M9" s="33">
        <v>2807150</v>
      </c>
      <c r="N9" s="33"/>
      <c r="O9" s="33"/>
      <c r="P9" s="33"/>
      <c r="Q9" s="33"/>
      <c r="R9" s="72">
        <f t="shared" ref="R9:R13" si="1">SUM(L9:Q9)</f>
        <v>8127150</v>
      </c>
      <c r="S9" s="73" t="s">
        <v>29</v>
      </c>
    </row>
    <row r="10" ht="37" customHeight="1" spans="1:19">
      <c r="A10" s="14">
        <v>7</v>
      </c>
      <c r="B10" s="14">
        <v>2019</v>
      </c>
      <c r="C10" s="14">
        <v>7</v>
      </c>
      <c r="D10" s="49">
        <v>1924325.12</v>
      </c>
      <c r="E10" s="49">
        <v>2479588.07</v>
      </c>
      <c r="F10" s="49"/>
      <c r="G10" s="49">
        <f t="shared" si="0"/>
        <v>4403913.19</v>
      </c>
      <c r="H10" s="50"/>
      <c r="I10" s="63" t="s">
        <v>30</v>
      </c>
      <c r="J10" s="64" t="s">
        <v>22</v>
      </c>
      <c r="K10" s="65">
        <v>4254974</v>
      </c>
      <c r="L10" s="33"/>
      <c r="M10" s="33"/>
      <c r="N10" s="33"/>
      <c r="O10" s="33"/>
      <c r="P10" s="33"/>
      <c r="Q10" s="33"/>
      <c r="R10" s="72"/>
      <c r="S10" s="73"/>
    </row>
    <row r="11" ht="37" customHeight="1" spans="1:19">
      <c r="A11" s="14">
        <v>8</v>
      </c>
      <c r="B11" s="14">
        <v>2019</v>
      </c>
      <c r="C11" s="14">
        <v>8</v>
      </c>
      <c r="D11" s="49">
        <v>1943045.82</v>
      </c>
      <c r="E11" s="49">
        <v>2456651.38</v>
      </c>
      <c r="F11" s="49"/>
      <c r="G11" s="49">
        <f t="shared" si="0"/>
        <v>4399697.2</v>
      </c>
      <c r="H11" s="50"/>
      <c r="I11" s="63" t="s">
        <v>31</v>
      </c>
      <c r="J11" s="64" t="s">
        <v>22</v>
      </c>
      <c r="K11" s="65">
        <v>4223997</v>
      </c>
      <c r="L11" s="33"/>
      <c r="M11" s="33"/>
      <c r="N11" s="33"/>
      <c r="O11" s="33">
        <v>548197.96</v>
      </c>
      <c r="P11" s="33"/>
      <c r="Q11" s="33"/>
      <c r="R11" s="72">
        <f t="shared" si="1"/>
        <v>548197.96</v>
      </c>
      <c r="S11" s="73" t="s">
        <v>32</v>
      </c>
    </row>
    <row r="12" ht="37" customHeight="1" spans="1:19">
      <c r="A12" s="14">
        <v>9</v>
      </c>
      <c r="B12" s="14">
        <v>2019</v>
      </c>
      <c r="C12" s="14">
        <v>9</v>
      </c>
      <c r="D12" s="49">
        <v>1951395.5</v>
      </c>
      <c r="E12" s="49">
        <v>2346175.82</v>
      </c>
      <c r="F12" s="49">
        <v>3000000</v>
      </c>
      <c r="G12" s="49">
        <f t="shared" si="0"/>
        <v>7297571.32</v>
      </c>
      <c r="H12" s="50" t="s">
        <v>33</v>
      </c>
      <c r="I12" s="63" t="s">
        <v>34</v>
      </c>
      <c r="J12" s="64" t="s">
        <v>22</v>
      </c>
      <c r="K12" s="65">
        <v>4246530</v>
      </c>
      <c r="L12" s="33"/>
      <c r="M12" s="33"/>
      <c r="N12" s="33"/>
      <c r="O12" s="33"/>
      <c r="P12" s="33"/>
      <c r="Q12" s="33">
        <v>205700</v>
      </c>
      <c r="R12" s="72">
        <f t="shared" si="1"/>
        <v>205700</v>
      </c>
      <c r="S12" s="73" t="s">
        <v>35</v>
      </c>
    </row>
    <row r="13" ht="37" customHeight="1" spans="1:19">
      <c r="A13" s="14">
        <v>10</v>
      </c>
      <c r="B13" s="14">
        <v>2019</v>
      </c>
      <c r="C13" s="14">
        <v>10</v>
      </c>
      <c r="D13" s="49">
        <v>2007083.24</v>
      </c>
      <c r="E13" s="49">
        <v>2336771.71</v>
      </c>
      <c r="F13" s="49"/>
      <c r="G13" s="49">
        <f t="shared" si="0"/>
        <v>4343854.95</v>
      </c>
      <c r="H13" s="50"/>
      <c r="I13" s="63" t="s">
        <v>36</v>
      </c>
      <c r="J13" s="64" t="s">
        <v>22</v>
      </c>
      <c r="K13" s="65">
        <v>4244744</v>
      </c>
      <c r="L13" s="33"/>
      <c r="M13" s="33"/>
      <c r="N13" s="33">
        <v>510000</v>
      </c>
      <c r="O13" s="33">
        <v>522918.72</v>
      </c>
      <c r="P13" s="33"/>
      <c r="Q13" s="33"/>
      <c r="R13" s="72">
        <f t="shared" si="1"/>
        <v>1032918.72</v>
      </c>
      <c r="S13" s="73" t="s">
        <v>37</v>
      </c>
    </row>
    <row r="14" ht="37" customHeight="1" spans="1:19">
      <c r="A14" s="14">
        <v>11</v>
      </c>
      <c r="B14" s="14">
        <v>2019</v>
      </c>
      <c r="C14" s="14">
        <v>11</v>
      </c>
      <c r="D14" s="49">
        <v>2007084.24</v>
      </c>
      <c r="E14" s="49">
        <v>2336772.71</v>
      </c>
      <c r="F14" s="49"/>
      <c r="G14" s="49">
        <f t="shared" si="0"/>
        <v>4343856.95</v>
      </c>
      <c r="H14" s="50"/>
      <c r="I14" s="63" t="s">
        <v>38</v>
      </c>
      <c r="J14" s="64" t="s">
        <v>22</v>
      </c>
      <c r="K14" s="65">
        <v>4221380</v>
      </c>
      <c r="L14" s="33"/>
      <c r="M14" s="33"/>
      <c r="N14" s="33"/>
      <c r="O14" s="33"/>
      <c r="P14" s="33"/>
      <c r="Q14" s="33"/>
      <c r="R14" s="72"/>
      <c r="S14" s="73"/>
    </row>
    <row r="15" ht="37" customHeight="1" spans="1:19">
      <c r="A15" s="14">
        <v>12</v>
      </c>
      <c r="B15" s="14">
        <v>2019</v>
      </c>
      <c r="C15" s="14">
        <v>12</v>
      </c>
      <c r="D15" s="49">
        <v>1718196.82</v>
      </c>
      <c r="E15" s="49"/>
      <c r="F15" s="49">
        <v>4000000</v>
      </c>
      <c r="G15" s="49">
        <f t="shared" si="0"/>
        <v>5718196.82</v>
      </c>
      <c r="H15" s="50" t="s">
        <v>39</v>
      </c>
      <c r="I15" s="63" t="s">
        <v>40</v>
      </c>
      <c r="J15" s="64" t="s">
        <v>22</v>
      </c>
      <c r="K15" s="65">
        <v>4230942</v>
      </c>
      <c r="L15" s="33"/>
      <c r="M15" s="33"/>
      <c r="N15" s="33">
        <v>1140000</v>
      </c>
      <c r="O15" s="33"/>
      <c r="P15" s="33"/>
      <c r="Q15" s="33">
        <v>13137</v>
      </c>
      <c r="R15" s="72">
        <f>SUM(L15:Q15)</f>
        <v>1153137</v>
      </c>
      <c r="S15" s="41" t="s">
        <v>41</v>
      </c>
    </row>
    <row r="16" ht="26" customHeight="1" spans="1:19">
      <c r="A16" s="19" t="s">
        <v>42</v>
      </c>
      <c r="B16" s="19"/>
      <c r="C16" s="19"/>
      <c r="D16" s="49">
        <f>SUM(D4:D15)</f>
        <v>23660481.9</v>
      </c>
      <c r="E16" s="49">
        <f>SUM(E4:E15)</f>
        <v>27282899.15</v>
      </c>
      <c r="F16" s="49">
        <f>SUM(F4:F15)</f>
        <v>18000000</v>
      </c>
      <c r="G16" s="49">
        <f>SUM(G4:G15)</f>
        <v>68943381.05</v>
      </c>
      <c r="H16" s="50"/>
      <c r="I16" s="63"/>
      <c r="J16" s="66"/>
      <c r="K16" s="67">
        <f>SUM(K4:K15)</f>
        <v>50598472</v>
      </c>
      <c r="L16" s="68">
        <f t="shared" ref="L16:R16" si="2">SUM(L4:L15)</f>
        <v>5320000</v>
      </c>
      <c r="M16" s="69">
        <f t="shared" si="2"/>
        <v>2807150</v>
      </c>
      <c r="N16" s="69">
        <f t="shared" si="2"/>
        <v>1650000</v>
      </c>
      <c r="O16" s="69">
        <f t="shared" si="2"/>
        <v>1071116.68</v>
      </c>
      <c r="P16" s="69">
        <f t="shared" si="2"/>
        <v>0</v>
      </c>
      <c r="Q16" s="69">
        <f t="shared" si="2"/>
        <v>251037</v>
      </c>
      <c r="R16" s="74">
        <f t="shared" si="2"/>
        <v>11099303.68</v>
      </c>
      <c r="S16" s="69"/>
    </row>
    <row r="17" ht="20" customHeight="1" spans="1:19">
      <c r="A17" s="51" t="s">
        <v>43</v>
      </c>
      <c r="B17" s="52"/>
      <c r="C17" s="53"/>
      <c r="D17" s="54">
        <f>G16</f>
        <v>68943381.05</v>
      </c>
      <c r="E17" s="54"/>
      <c r="F17" s="52" t="s">
        <v>44</v>
      </c>
      <c r="G17" s="53"/>
      <c r="H17" s="54">
        <v>13101790.12</v>
      </c>
      <c r="I17" s="54"/>
      <c r="J17" s="51" t="s">
        <v>45</v>
      </c>
      <c r="K17" s="51">
        <f>K16+R16</f>
        <v>61697775.68</v>
      </c>
      <c r="L17" s="52"/>
      <c r="M17" s="52"/>
      <c r="N17" s="53"/>
      <c r="O17" s="51" t="s">
        <v>46</v>
      </c>
      <c r="P17" s="53"/>
      <c r="Q17" s="51">
        <f>D17+H17-K17</f>
        <v>20347395.49</v>
      </c>
      <c r="R17" s="52"/>
      <c r="S17" s="53"/>
    </row>
    <row r="22" spans="7:8">
      <c r="G22" s="55"/>
      <c r="H22" s="55"/>
    </row>
  </sheetData>
  <autoFilter ref="J3:S17">
    <extLst/>
  </autoFilter>
  <mergeCells count="16">
    <mergeCell ref="D2:G2"/>
    <mergeCell ref="I2:K2"/>
    <mergeCell ref="L2:Q2"/>
    <mergeCell ref="A17:C17"/>
    <mergeCell ref="D17:E17"/>
    <mergeCell ref="F17:G17"/>
    <mergeCell ref="H17:I17"/>
    <mergeCell ref="K17:N17"/>
    <mergeCell ref="O17:P17"/>
    <mergeCell ref="Q17:S17"/>
    <mergeCell ref="A2:A3"/>
    <mergeCell ref="B2:B3"/>
    <mergeCell ref="C2:C3"/>
    <mergeCell ref="H2:H3"/>
    <mergeCell ref="R2:R3"/>
    <mergeCell ref="S2:S3"/>
  </mergeCells>
  <pageMargins left="0.75" right="0.75" top="1" bottom="1" header="0.5" footer="0.5"/>
  <pageSetup paperSize="9" orientation="landscape"/>
  <headerFooter/>
  <ignoredErrors>
    <ignoredError sqref="G4:G12 G13:G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7"/>
  <sheetViews>
    <sheetView tabSelected="1" workbookViewId="0">
      <selection activeCell="L14" sqref="L14"/>
    </sheetView>
  </sheetViews>
  <sheetFormatPr defaultColWidth="9" defaultRowHeight="13.5"/>
  <cols>
    <col min="1" max="1" width="6.5" customWidth="1"/>
    <col min="2" max="2" width="6.375" customWidth="1"/>
    <col min="3" max="3" width="6" customWidth="1"/>
    <col min="4" max="4" width="13.125" customWidth="1"/>
    <col min="5" max="5" width="12.25" customWidth="1"/>
    <col min="6" max="6" width="11.875" customWidth="1"/>
    <col min="7" max="7" width="12.625" style="3"/>
    <col min="8" max="8" width="13.75" style="3"/>
    <col min="9" max="9" width="14.5" style="3" customWidth="1"/>
    <col min="10" max="10" width="16.125" style="4" customWidth="1"/>
    <col min="11" max="11" width="16.625" style="3" customWidth="1"/>
    <col min="12" max="12" width="9.375" style="3"/>
    <col min="13" max="13" width="9.375"/>
    <col min="15" max="15" width="11.625" customWidth="1"/>
    <col min="16" max="16" width="10.375" customWidth="1"/>
    <col min="19" max="19" width="12.625" style="1"/>
    <col min="21" max="21" width="13.75"/>
  </cols>
  <sheetData>
    <row r="1" s="1" customFormat="1" ht="37" customHeight="1" spans="1:22">
      <c r="A1" s="5" t="s">
        <v>47</v>
      </c>
      <c r="B1" s="6"/>
      <c r="C1" s="6"/>
      <c r="D1" s="6"/>
      <c r="E1" s="6"/>
      <c r="F1" s="6"/>
      <c r="G1" s="7"/>
      <c r="H1" s="7"/>
      <c r="I1" s="7"/>
      <c r="J1" s="23"/>
      <c r="K1" s="7"/>
      <c r="L1" s="7"/>
      <c r="M1" s="6"/>
      <c r="N1" s="6"/>
      <c r="O1" s="6"/>
      <c r="P1" s="6"/>
      <c r="Q1" s="6"/>
      <c r="R1" s="6"/>
      <c r="S1" s="6"/>
      <c r="T1" s="6"/>
      <c r="U1" s="6"/>
      <c r="V1" s="40"/>
    </row>
    <row r="2" s="2" customFormat="1" ht="27" customHeight="1" spans="1:22">
      <c r="A2" s="8" t="s">
        <v>1</v>
      </c>
      <c r="B2" s="8" t="s">
        <v>2</v>
      </c>
      <c r="C2" s="8" t="s">
        <v>3</v>
      </c>
      <c r="D2" s="9" t="s">
        <v>4</v>
      </c>
      <c r="E2" s="10"/>
      <c r="F2" s="11"/>
      <c r="G2" s="12"/>
      <c r="H2" s="12"/>
      <c r="I2" s="12" t="s">
        <v>5</v>
      </c>
      <c r="J2" s="24" t="s">
        <v>48</v>
      </c>
      <c r="K2" s="25" t="s">
        <v>13</v>
      </c>
      <c r="L2" s="12"/>
      <c r="M2" s="11" t="s">
        <v>49</v>
      </c>
      <c r="N2" s="11"/>
      <c r="O2" s="11"/>
      <c r="P2" s="11" t="s">
        <v>50</v>
      </c>
      <c r="Q2" s="11"/>
      <c r="R2" s="11"/>
      <c r="S2" s="11"/>
      <c r="T2" s="11"/>
      <c r="U2" s="8" t="s">
        <v>51</v>
      </c>
      <c r="V2" s="8" t="s">
        <v>5</v>
      </c>
    </row>
    <row r="3" s="2" customFormat="1" ht="27" customHeight="1" spans="1:22">
      <c r="A3" s="13"/>
      <c r="B3" s="13"/>
      <c r="C3" s="13"/>
      <c r="D3" s="11" t="s">
        <v>9</v>
      </c>
      <c r="E3" s="11" t="s">
        <v>10</v>
      </c>
      <c r="F3" s="11" t="s">
        <v>11</v>
      </c>
      <c r="G3" s="12" t="s">
        <v>8</v>
      </c>
      <c r="H3" s="12" t="s">
        <v>52</v>
      </c>
      <c r="I3" s="26"/>
      <c r="J3" s="24" t="s">
        <v>12</v>
      </c>
      <c r="K3" s="27"/>
      <c r="L3" s="26" t="s">
        <v>14</v>
      </c>
      <c r="M3" s="28" t="s">
        <v>15</v>
      </c>
      <c r="N3" s="28" t="s">
        <v>16</v>
      </c>
      <c r="O3" s="28" t="s">
        <v>5</v>
      </c>
      <c r="P3" s="28" t="s">
        <v>17</v>
      </c>
      <c r="Q3" s="28" t="s">
        <v>18</v>
      </c>
      <c r="R3" s="28" t="s">
        <v>19</v>
      </c>
      <c r="S3" s="11" t="s">
        <v>53</v>
      </c>
      <c r="T3" s="28" t="s">
        <v>20</v>
      </c>
      <c r="U3" s="13"/>
      <c r="V3" s="13"/>
    </row>
    <row r="4" customFormat="1" ht="21" customHeight="1" spans="1:22">
      <c r="A4" s="14"/>
      <c r="B4" s="15">
        <v>2021</v>
      </c>
      <c r="C4" s="14">
        <v>1</v>
      </c>
      <c r="D4" s="16">
        <v>1553326.46</v>
      </c>
      <c r="E4" s="16">
        <v>5667213.3</v>
      </c>
      <c r="F4" s="16"/>
      <c r="G4" s="17">
        <v>7220539.76</v>
      </c>
      <c r="H4" s="18">
        <v>7220539.76</v>
      </c>
      <c r="I4" s="29"/>
      <c r="J4" s="30" t="s">
        <v>54</v>
      </c>
      <c r="K4" s="31" t="s">
        <v>22</v>
      </c>
      <c r="L4" s="32">
        <v>4310542</v>
      </c>
      <c r="M4" s="33"/>
      <c r="N4" s="33"/>
      <c r="O4" s="34"/>
      <c r="P4" s="33"/>
      <c r="Q4" s="33"/>
      <c r="R4" s="33">
        <v>3200</v>
      </c>
      <c r="S4" s="33">
        <v>153730.62</v>
      </c>
      <c r="T4" s="33"/>
      <c r="U4" s="33"/>
      <c r="V4" s="41"/>
    </row>
    <row r="5" customFormat="1" ht="21" customHeight="1" spans="1:22">
      <c r="A5" s="14"/>
      <c r="B5" s="15">
        <v>2021</v>
      </c>
      <c r="C5" s="14">
        <v>2</v>
      </c>
      <c r="D5" s="16">
        <v>1698860.38</v>
      </c>
      <c r="E5" s="16">
        <v>6017641.35</v>
      </c>
      <c r="F5" s="16"/>
      <c r="G5" s="17">
        <v>7716501.73</v>
      </c>
      <c r="H5" s="18">
        <v>7716501.73</v>
      </c>
      <c r="I5" s="29"/>
      <c r="J5" s="30" t="s">
        <v>55</v>
      </c>
      <c r="K5" s="31" t="s">
        <v>22</v>
      </c>
      <c r="L5" s="32">
        <v>4355726</v>
      </c>
      <c r="M5" s="33"/>
      <c r="N5" s="33"/>
      <c r="O5" s="34"/>
      <c r="P5" s="33"/>
      <c r="Q5" s="33"/>
      <c r="R5" s="33">
        <v>3400</v>
      </c>
      <c r="S5" s="33">
        <v>715109.25</v>
      </c>
      <c r="T5" s="33"/>
      <c r="U5" s="33"/>
      <c r="V5" s="41"/>
    </row>
    <row r="6" customFormat="1" ht="21" customHeight="1" spans="1:22">
      <c r="A6" s="14"/>
      <c r="B6" s="15">
        <v>2021</v>
      </c>
      <c r="C6" s="14">
        <v>3</v>
      </c>
      <c r="D6" s="16">
        <v>1402209.48</v>
      </c>
      <c r="E6" s="16">
        <v>4748385.6</v>
      </c>
      <c r="F6" s="16"/>
      <c r="G6" s="17">
        <v>6150595.08</v>
      </c>
      <c r="H6" s="18">
        <v>6150595.08</v>
      </c>
      <c r="I6" s="29"/>
      <c r="J6" s="30" t="s">
        <v>56</v>
      </c>
      <c r="K6" s="31" t="s">
        <v>22</v>
      </c>
      <c r="L6" s="32">
        <v>4322146</v>
      </c>
      <c r="M6" s="33"/>
      <c r="N6" s="33"/>
      <c r="O6" s="34"/>
      <c r="P6" s="33"/>
      <c r="Q6" s="33"/>
      <c r="R6" s="33">
        <v>4000</v>
      </c>
      <c r="S6" s="33">
        <v>1277962.7</v>
      </c>
      <c r="T6" s="33"/>
      <c r="U6" s="33"/>
      <c r="V6" s="41"/>
    </row>
    <row r="7" customFormat="1" ht="38" customHeight="1" spans="1:22">
      <c r="A7" s="14"/>
      <c r="B7" s="15">
        <v>2021</v>
      </c>
      <c r="C7" s="14">
        <v>4</v>
      </c>
      <c r="D7" s="16">
        <v>1738409.24</v>
      </c>
      <c r="E7" s="16">
        <v>5750898.26</v>
      </c>
      <c r="F7" s="16"/>
      <c r="G7" s="17">
        <v>7489307.5</v>
      </c>
      <c r="H7" s="18">
        <v>7489307.5</v>
      </c>
      <c r="I7" s="29"/>
      <c r="J7" s="30" t="s">
        <v>57</v>
      </c>
      <c r="K7" s="31" t="s">
        <v>22</v>
      </c>
      <c r="L7" s="32">
        <v>4298244</v>
      </c>
      <c r="M7" s="33"/>
      <c r="N7" s="33"/>
      <c r="O7" s="34"/>
      <c r="P7" s="33"/>
      <c r="Q7" s="33"/>
      <c r="R7" s="33">
        <v>10000</v>
      </c>
      <c r="S7" s="33">
        <v>1547697.18</v>
      </c>
      <c r="T7" s="33"/>
      <c r="U7" s="33"/>
      <c r="V7" s="41"/>
    </row>
    <row r="8" customFormat="1" ht="36" customHeight="1" spans="1:22">
      <c r="A8" s="14"/>
      <c r="B8" s="15">
        <v>2021</v>
      </c>
      <c r="C8" s="14">
        <v>5</v>
      </c>
      <c r="D8" s="16">
        <v>1946012.42</v>
      </c>
      <c r="E8" s="16">
        <v>6601798.38</v>
      </c>
      <c r="F8" s="16">
        <v>4000000</v>
      </c>
      <c r="G8" s="17">
        <v>8547810.8</v>
      </c>
      <c r="H8" s="18">
        <v>12547810.8</v>
      </c>
      <c r="I8" s="29" t="s">
        <v>58</v>
      </c>
      <c r="J8" s="30" t="s">
        <v>59</v>
      </c>
      <c r="K8" s="31" t="s">
        <v>22</v>
      </c>
      <c r="L8" s="32">
        <v>4307276</v>
      </c>
      <c r="M8" s="33"/>
      <c r="N8" s="33"/>
      <c r="O8" s="34"/>
      <c r="P8" s="33"/>
      <c r="Q8" s="33"/>
      <c r="R8" s="33">
        <v>11000</v>
      </c>
      <c r="S8" s="33">
        <v>780194.85</v>
      </c>
      <c r="T8" s="33"/>
      <c r="U8" s="33"/>
      <c r="V8" s="41"/>
    </row>
    <row r="9" customFormat="1" ht="36" customHeight="1" spans="1:22">
      <c r="A9" s="14"/>
      <c r="B9" s="15">
        <v>2021</v>
      </c>
      <c r="C9" s="14">
        <v>6</v>
      </c>
      <c r="D9" s="16">
        <v>1825323.51</v>
      </c>
      <c r="E9" s="16">
        <v>6075905.85</v>
      </c>
      <c r="F9" s="16"/>
      <c r="G9" s="17">
        <v>7901229.36</v>
      </c>
      <c r="H9" s="18">
        <v>7901229.36</v>
      </c>
      <c r="I9" s="29"/>
      <c r="J9" s="30" t="s">
        <v>60</v>
      </c>
      <c r="K9" s="31" t="s">
        <v>22</v>
      </c>
      <c r="L9" s="32">
        <v>4282110</v>
      </c>
      <c r="M9" s="33"/>
      <c r="N9" s="33"/>
      <c r="O9" s="34"/>
      <c r="P9" s="33">
        <v>1140000</v>
      </c>
      <c r="Q9" s="33"/>
      <c r="R9" s="33">
        <v>3500</v>
      </c>
      <c r="S9" s="33">
        <v>1378088.44</v>
      </c>
      <c r="T9" s="33"/>
      <c r="U9" s="33"/>
      <c r="V9" s="41" t="s">
        <v>61</v>
      </c>
    </row>
    <row r="10" customFormat="1" ht="29" customHeight="1" spans="1:22">
      <c r="A10" s="14"/>
      <c r="B10" s="15">
        <v>2021</v>
      </c>
      <c r="C10" s="14">
        <v>7</v>
      </c>
      <c r="D10" s="16">
        <v>1648379.6</v>
      </c>
      <c r="E10" s="16">
        <v>5528621.71</v>
      </c>
      <c r="F10" s="16">
        <v>2000000</v>
      </c>
      <c r="G10" s="17">
        <v>7177001.31</v>
      </c>
      <c r="H10" s="18">
        <v>9177001.31</v>
      </c>
      <c r="I10" s="29" t="s">
        <v>62</v>
      </c>
      <c r="J10" s="30" t="s">
        <v>63</v>
      </c>
      <c r="K10" s="31" t="s">
        <v>22</v>
      </c>
      <c r="L10" s="32">
        <v>4292992</v>
      </c>
      <c r="M10" s="33"/>
      <c r="N10" s="33"/>
      <c r="O10" s="34"/>
      <c r="P10" s="33"/>
      <c r="Q10" s="33"/>
      <c r="R10" s="33">
        <v>6000</v>
      </c>
      <c r="S10" s="33">
        <v>0</v>
      </c>
      <c r="T10" s="33"/>
      <c r="U10" s="33"/>
      <c r="V10" s="41"/>
    </row>
    <row r="11" customFormat="1" ht="33" customHeight="1" spans="1:22">
      <c r="A11" s="14"/>
      <c r="B11" s="15">
        <v>2021</v>
      </c>
      <c r="C11" s="14">
        <v>8</v>
      </c>
      <c r="D11" s="16">
        <v>1536979.08</v>
      </c>
      <c r="E11" s="16">
        <v>5144798.4</v>
      </c>
      <c r="F11" s="16"/>
      <c r="G11" s="17">
        <v>6681777.48</v>
      </c>
      <c r="H11" s="18">
        <v>6681777.48</v>
      </c>
      <c r="I11" s="29"/>
      <c r="J11" s="30" t="s">
        <v>64</v>
      </c>
      <c r="K11" s="31" t="s">
        <v>22</v>
      </c>
      <c r="L11" s="32">
        <v>4264162</v>
      </c>
      <c r="M11" s="33"/>
      <c r="N11" s="33"/>
      <c r="O11" s="34"/>
      <c r="P11" s="33"/>
      <c r="Q11" s="33"/>
      <c r="R11" s="33">
        <v>6000</v>
      </c>
      <c r="S11" s="33">
        <v>884108.03</v>
      </c>
      <c r="T11" s="33"/>
      <c r="U11" s="33"/>
      <c r="V11" s="41"/>
    </row>
    <row r="12" customFormat="1" ht="44" customHeight="1" spans="1:23">
      <c r="A12" s="14"/>
      <c r="B12" s="15">
        <v>2021</v>
      </c>
      <c r="C12" s="14">
        <v>9</v>
      </c>
      <c r="D12" s="16">
        <v>1494729.32</v>
      </c>
      <c r="E12" s="16">
        <v>5065951.77</v>
      </c>
      <c r="F12" s="16">
        <v>3000000</v>
      </c>
      <c r="G12" s="17">
        <v>6560681.09</v>
      </c>
      <c r="H12" s="18">
        <v>9560681.09</v>
      </c>
      <c r="I12" s="29" t="s">
        <v>65</v>
      </c>
      <c r="J12" s="30" t="s">
        <v>66</v>
      </c>
      <c r="K12" s="31" t="s">
        <v>22</v>
      </c>
      <c r="L12" s="32">
        <v>4261370</v>
      </c>
      <c r="M12" s="33">
        <v>6010000</v>
      </c>
      <c r="N12" s="33">
        <v>2807150</v>
      </c>
      <c r="O12" s="34" t="s">
        <v>67</v>
      </c>
      <c r="P12" s="33"/>
      <c r="Q12" s="33"/>
      <c r="R12" s="33">
        <v>3500</v>
      </c>
      <c r="S12" s="33">
        <v>785335.32</v>
      </c>
      <c r="T12" s="33"/>
      <c r="U12" s="33"/>
      <c r="V12" s="41" t="s">
        <v>68</v>
      </c>
      <c r="W12" t="s">
        <v>69</v>
      </c>
    </row>
    <row r="13" customFormat="1" ht="21" customHeight="1" spans="1:23">
      <c r="A13" s="14"/>
      <c r="B13" s="15">
        <v>2021</v>
      </c>
      <c r="C13" s="14">
        <v>10</v>
      </c>
      <c r="D13" s="16">
        <v>1078033.32</v>
      </c>
      <c r="E13" s="16">
        <v>3707376.78</v>
      </c>
      <c r="F13" s="16"/>
      <c r="G13" s="17">
        <v>4785410.1</v>
      </c>
      <c r="H13" s="18">
        <v>4785410.1</v>
      </c>
      <c r="I13" s="29"/>
      <c r="J13" s="30" t="s">
        <v>70</v>
      </c>
      <c r="K13" s="31" t="s">
        <v>22</v>
      </c>
      <c r="L13" s="32">
        <v>4281617</v>
      </c>
      <c r="M13" s="33"/>
      <c r="N13" s="33"/>
      <c r="O13" s="34"/>
      <c r="P13" s="33"/>
      <c r="Q13" s="33"/>
      <c r="R13" s="33">
        <v>4000</v>
      </c>
      <c r="S13" s="33">
        <v>1976810.8</v>
      </c>
      <c r="T13" s="33"/>
      <c r="U13" s="33"/>
      <c r="V13" s="41"/>
      <c r="W13" t="s">
        <v>71</v>
      </c>
    </row>
    <row r="14" customFormat="1" ht="21" customHeight="1" spans="1:23">
      <c r="A14" s="14"/>
      <c r="B14" s="15">
        <v>2021</v>
      </c>
      <c r="C14" s="14">
        <v>11</v>
      </c>
      <c r="D14" s="16">
        <v>1652907.2</v>
      </c>
      <c r="E14" s="16">
        <v>5811802</v>
      </c>
      <c r="F14" s="16"/>
      <c r="G14" s="17">
        <v>7464709.2</v>
      </c>
      <c r="H14" s="18">
        <v>7464709.2</v>
      </c>
      <c r="I14" s="29"/>
      <c r="J14" s="30" t="s">
        <v>72</v>
      </c>
      <c r="K14" s="31" t="s">
        <v>22</v>
      </c>
      <c r="L14" s="32">
        <v>4308388</v>
      </c>
      <c r="M14" s="33">
        <v>75000000</v>
      </c>
      <c r="N14" s="33"/>
      <c r="O14" s="34" t="s">
        <v>73</v>
      </c>
      <c r="P14" s="33">
        <v>720000</v>
      </c>
      <c r="Q14" s="33"/>
      <c r="R14" s="33">
        <v>500</v>
      </c>
      <c r="S14" s="33">
        <v>840205.8</v>
      </c>
      <c r="T14" s="33"/>
      <c r="U14" s="33"/>
      <c r="V14" s="41" t="s">
        <v>74</v>
      </c>
      <c r="W14" t="s">
        <v>75</v>
      </c>
    </row>
    <row r="15" customFormat="1" ht="27" customHeight="1" spans="1:22">
      <c r="A15" s="19"/>
      <c r="B15" s="20">
        <v>2021</v>
      </c>
      <c r="C15" s="19">
        <v>12</v>
      </c>
      <c r="D15" s="16">
        <v>1458192.96</v>
      </c>
      <c r="E15" s="16">
        <v>4453486.85</v>
      </c>
      <c r="F15" s="16">
        <v>3000000</v>
      </c>
      <c r="G15" s="17">
        <v>5911679.81</v>
      </c>
      <c r="H15" s="18">
        <v>8911679.81</v>
      </c>
      <c r="I15" s="35" t="s">
        <v>76</v>
      </c>
      <c r="J15" s="36" t="s">
        <v>77</v>
      </c>
      <c r="K15" s="37" t="s">
        <v>22</v>
      </c>
      <c r="L15" s="38">
        <v>4314210</v>
      </c>
      <c r="M15" s="33"/>
      <c r="N15" s="33"/>
      <c r="O15" s="34"/>
      <c r="P15" s="33">
        <v>1140000</v>
      </c>
      <c r="Q15" s="33"/>
      <c r="R15" s="33">
        <v>6500</v>
      </c>
      <c r="S15" s="33">
        <v>2398591.46</v>
      </c>
      <c r="T15" s="33"/>
      <c r="U15" s="33"/>
      <c r="V15" s="41"/>
    </row>
    <row r="16" ht="20" customHeight="1" spans="1:22">
      <c r="A16" s="21" t="s">
        <v>8</v>
      </c>
      <c r="B16" s="21"/>
      <c r="C16" s="21"/>
      <c r="D16" s="21">
        <f>SUM(D4:D15)</f>
        <v>19033362.97</v>
      </c>
      <c r="E16" s="21">
        <f>SUM(E4:E15)</f>
        <v>64573880.25</v>
      </c>
      <c r="F16" s="21">
        <f>SUM(F8:F15)</f>
        <v>12000000</v>
      </c>
      <c r="G16" s="22">
        <v>83607243.22</v>
      </c>
      <c r="H16" s="17">
        <v>95607243.22</v>
      </c>
      <c r="I16" s="22"/>
      <c r="J16" s="39"/>
      <c r="K16" s="22"/>
      <c r="L16" s="22">
        <f>SUM(L4:L15)</f>
        <v>51598783</v>
      </c>
      <c r="M16" s="21">
        <f>SUM(M12:M15)</f>
        <v>81010000</v>
      </c>
      <c r="N16" s="21">
        <f>SUM(N12:N15)</f>
        <v>2807150</v>
      </c>
      <c r="O16" s="21"/>
      <c r="P16" s="21">
        <f>SUM(P9:P15)</f>
        <v>3000000</v>
      </c>
      <c r="Q16" s="21"/>
      <c r="R16" s="33">
        <f>SUM(R4:R15)</f>
        <v>61600</v>
      </c>
      <c r="S16" s="33">
        <f>SUM(S4:S15)</f>
        <v>12737834.45</v>
      </c>
      <c r="T16" s="21"/>
      <c r="U16" s="21">
        <f>H16-L16-M16-N16-P16-Q16-R16-S16</f>
        <v>-55608124.23</v>
      </c>
      <c r="V16" s="21"/>
    </row>
    <row r="17" spans="19:19">
      <c r="S17" s="1">
        <f>SUM(L16:S16)</f>
        <v>151215367.45</v>
      </c>
    </row>
  </sheetData>
  <mergeCells count="8">
    <mergeCell ref="A1:V1"/>
    <mergeCell ref="D2:E2"/>
    <mergeCell ref="A2:A3"/>
    <mergeCell ref="B2:B3"/>
    <mergeCell ref="C2:C3"/>
    <mergeCell ref="K2:K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2019年收支统计表</vt:lpstr>
      <vt:lpstr>2021光伏公示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2023-08-07T00:33:31Z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KSOReadingLayout">
    <vt:bool>true</vt:bool>
  </property>
  <property fmtid="{D5CDD505-2E9C-101B-9397-08002B2CF9AE}" pid="4" name="ICV">
    <vt:lpwstr>4B4F833E9BF34024B36A7CE5AAC209DE</vt:lpwstr>
  </property>
</Properties>
</file>